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D68BEAF0-A1EA-4461-8A9C-233CCCBE2F71}" xr6:coauthVersionLast="45" xr6:coauthVersionMax="45" xr10:uidLastSave="{00000000-0000-0000-0000-000000000000}"/>
  <bookViews>
    <workbookView xWindow="-28920" yWindow="-120" windowWidth="29040" windowHeight="15840" xr2:uid="{D12C2BED-DD2E-409A-B99F-33A22D853069}"/>
  </bookViews>
  <sheets>
    <sheet name="July, 2020" sheetId="2" r:id="rId1"/>
    <sheet name="Expense Summary wo Cash Inf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E23" i="2"/>
  <c r="E19" i="2"/>
  <c r="D26" i="2" l="1"/>
  <c r="C14" i="2" s="1"/>
  <c r="C26" i="2"/>
  <c r="G13" i="2" s="1"/>
  <c r="G14" i="2" l="1"/>
  <c r="C10" i="2" s="1"/>
  <c r="F14" i="2"/>
  <c r="H13" i="2"/>
  <c r="H12" i="2"/>
  <c r="H11" i="2"/>
  <c r="H10" i="2"/>
  <c r="H9" i="2"/>
  <c r="C9" i="2"/>
  <c r="H8" i="2"/>
  <c r="H7" i="2"/>
  <c r="C12" i="2" l="1"/>
  <c r="C15" i="2" s="1"/>
  <c r="H14" i="2"/>
  <c r="C14" i="1"/>
  <c r="C18" i="1" s="1"/>
  <c r="C11" i="1"/>
  <c r="H9" i="1" l="1"/>
  <c r="H10" i="1"/>
  <c r="H11" i="1"/>
  <c r="H12" i="1"/>
  <c r="H13" i="1"/>
  <c r="H14" i="1"/>
  <c r="H15" i="1"/>
  <c r="F16" i="1"/>
  <c r="H16" i="1" s="1"/>
  <c r="G16" i="1"/>
  <c r="C32" i="1"/>
  <c r="D32" i="1"/>
</calcChain>
</file>

<file path=xl/sharedStrings.xml><?xml version="1.0" encoding="utf-8"?>
<sst xmlns="http://schemas.openxmlformats.org/spreadsheetml/2006/main" count="153" uniqueCount="62">
  <si>
    <t xml:space="preserve">   Monthly website fee, domain fee, internet service </t>
  </si>
  <si>
    <t>Technology</t>
  </si>
  <si>
    <t xml:space="preserve">   See Above Major  Improvement Projects</t>
  </si>
  <si>
    <t>Projects:</t>
  </si>
  <si>
    <t xml:space="preserve">   Parades, meetings, annual garage sale, welcoming</t>
  </si>
  <si>
    <t>Social:</t>
  </si>
  <si>
    <t xml:space="preserve">   Insurance, accounting service, legal, taxes, postage, bank fees, phone, web site</t>
  </si>
  <si>
    <t>Administrative:</t>
  </si>
  <si>
    <t xml:space="preserve">   Management company fees, water, gas, electricity, phone, alarm, and repairs to pool, tennis courts, parking lot</t>
  </si>
  <si>
    <t>Pool/Tennis:</t>
  </si>
  <si>
    <t xml:space="preserve">   Common area grass and shrub maintenance (mowing, sprinklers, flowers, shrubs, water, electricity, etc) </t>
  </si>
  <si>
    <t>Landscaping:</t>
  </si>
  <si>
    <t xml:space="preserve">   WCA weekly home pickup</t>
  </si>
  <si>
    <t>Trash:</t>
  </si>
  <si>
    <t>Budget Category Key Line Items:</t>
  </si>
  <si>
    <t xml:space="preserve"> </t>
  </si>
  <si>
    <t>Total</t>
  </si>
  <si>
    <t>#6 Mailbox Upgrade</t>
  </si>
  <si>
    <t>#5 Accrual for Pool Resurfacing Project</t>
  </si>
  <si>
    <t>#4 Sprinkler System Repair/Upgrade</t>
  </si>
  <si>
    <t>#3 Pool House Electrical Upgrade</t>
  </si>
  <si>
    <t>#2 Landscape/tree replacement</t>
  </si>
  <si>
    <t>#1 Pool furniture</t>
  </si>
  <si>
    <t>Budget</t>
  </si>
  <si>
    <t>Expenditure</t>
  </si>
  <si>
    <t>Project Number</t>
  </si>
  <si>
    <t>Major Improvement Projects--Fiscal 2020</t>
  </si>
  <si>
    <t xml:space="preserve">  </t>
  </si>
  <si>
    <t>Net Ending Cash:</t>
  </si>
  <si>
    <t>Less Cash Reserve:</t>
  </si>
  <si>
    <t>Total Expend.</t>
  </si>
  <si>
    <t>Projects</t>
  </si>
  <si>
    <t>Social</t>
  </si>
  <si>
    <t>Ending Cash Balance:</t>
  </si>
  <si>
    <t>Administrative</t>
  </si>
  <si>
    <t>Expenditures:</t>
  </si>
  <si>
    <t>Pool/Tennis</t>
  </si>
  <si>
    <t>Total Cash:</t>
  </si>
  <si>
    <t>Landscaping</t>
  </si>
  <si>
    <t>Trash</t>
  </si>
  <si>
    <t>Variance</t>
  </si>
  <si>
    <t>Category</t>
  </si>
  <si>
    <t>Expenditures to Budget--Fiscal 2020</t>
  </si>
  <si>
    <t>Income/Expeditures--Fiscal 2020</t>
  </si>
  <si>
    <t xml:space="preserve">Fiscal Year-To-Date Ending  </t>
  </si>
  <si>
    <t>Fiscal Year 2020 (January 1, 2020 through May 31, 2020)</t>
  </si>
  <si>
    <t>Nottingham Forest Homes Association Financial Statement</t>
  </si>
  <si>
    <t>Income (Dues 2020, etc):</t>
  </si>
  <si>
    <t>Beginning Cash (1/1/20):</t>
  </si>
  <si>
    <t>Projected Beginning Cash (1/1/21):</t>
  </si>
  <si>
    <t>Income (Dues 2021, etc):</t>
  </si>
  <si>
    <t>Major Improvement Projects--Fiscal 2021</t>
  </si>
  <si>
    <t>Net Ending Cash (12/31/21):</t>
  </si>
  <si>
    <t>Budget--Fiscal 2021</t>
  </si>
  <si>
    <t>Income/Expeditures--Fiscal 2021</t>
  </si>
  <si>
    <t>Less accrued funds for Major Projects</t>
  </si>
  <si>
    <t>Total Accrued in Previous Years</t>
  </si>
  <si>
    <t>Fiscal Year 2021 (January 1, 2021 through December 31, 2021)</t>
  </si>
  <si>
    <t>#5 Accrual for Pool Resurfacing</t>
  </si>
  <si>
    <t>#3 Pool House Renovation</t>
  </si>
  <si>
    <t>Total Needed To Accrue</t>
  </si>
  <si>
    <t xml:space="preserve">   Management company fees, utilities, phone, alarm, and repairs to pool, tennis courts, parking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</si>
</sst>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\$* #,##0.00_);_(\$* \(#,##0.00\);_(\$* \-??_);_(@_)"/>
    <numFmt numFmtId="165" formatCode="_(\$* #,##0_);_(\$* \(#,##0\);_(\$* \-??_);_(@_)"/>
    <numFmt numFmtId="166" formatCode="\$#,##0_);[Red]&quot;($&quot;#,##0\)"/>
    <numFmt numFmtId="167" formatCode="_(\$* #,##0_);_(\$* \(#,##0\);_(\$* \-_);_(@_)"/>
    <numFmt numFmtId="168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65" fontId="0" fillId="0" borderId="0" xfId="1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7" fillId="0" borderId="0" xfId="2" applyFont="1" applyFill="1" applyBorder="1"/>
    <xf numFmtId="165" fontId="0" fillId="0" borderId="1" xfId="1" applyNumberFormat="1" applyFont="1" applyFill="1" applyBorder="1" applyAlignment="1" applyProtection="1"/>
    <xf numFmtId="166" fontId="0" fillId="0" borderId="0" xfId="0" applyNumberFormat="1"/>
    <xf numFmtId="165" fontId="1" fillId="0" borderId="0" xfId="1" applyNumberFormat="1" applyFill="1" applyBorder="1" applyAlignment="1" applyProtection="1"/>
    <xf numFmtId="0" fontId="5" fillId="0" borderId="0" xfId="0" applyFont="1" applyAlignment="1">
      <alignment horizontal="left"/>
    </xf>
    <xf numFmtId="0" fontId="0" fillId="0" borderId="2" xfId="0" applyBorder="1"/>
    <xf numFmtId="0" fontId="3" fillId="0" borderId="2" xfId="0" applyFont="1" applyBorder="1"/>
    <xf numFmtId="165" fontId="0" fillId="0" borderId="0" xfId="0" applyNumberFormat="1"/>
    <xf numFmtId="165" fontId="0" fillId="0" borderId="2" xfId="1" applyNumberFormat="1" applyFont="1" applyFill="1" applyBorder="1" applyAlignment="1" applyProtection="1"/>
    <xf numFmtId="167" fontId="0" fillId="0" borderId="0" xfId="1" applyNumberFormat="1" applyFont="1" applyFill="1" applyBorder="1" applyAlignment="1" applyProtection="1">
      <alignment horizontal="right"/>
    </xf>
    <xf numFmtId="165" fontId="0" fillId="0" borderId="2" xfId="0" applyNumberFormat="1" applyBorder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2" xfId="1" applyNumberFormat="1" applyFont="1" applyFill="1" applyBorder="1" applyAlignment="1" applyProtection="1">
      <alignment horizontal="right"/>
    </xf>
    <xf numFmtId="165" fontId="0" fillId="0" borderId="0" xfId="1" applyNumberFormat="1" applyFont="1" applyFill="1" applyBorder="1" applyAlignment="1" applyProtection="1">
      <alignment horizontal="right"/>
    </xf>
    <xf numFmtId="165" fontId="0" fillId="0" borderId="2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/>
    <xf numFmtId="168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6@100=16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6@100=1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FB1C-CADE-4AFF-A42F-6CB5D2A7F3B0}">
  <sheetPr>
    <pageSetUpPr fitToPage="1"/>
  </sheetPr>
  <dimension ref="A1:I38"/>
  <sheetViews>
    <sheetView tabSelected="1" workbookViewId="0">
      <selection activeCell="E23" sqref="E23"/>
    </sheetView>
  </sheetViews>
  <sheetFormatPr defaultRowHeight="13.2" x14ac:dyDescent="0.25"/>
  <cols>
    <col min="1" max="1" width="33" customWidth="1"/>
    <col min="3" max="3" width="13.33203125" customWidth="1"/>
    <col min="4" max="4" width="12.44140625" customWidth="1"/>
    <col min="5" max="5" width="12.5546875" customWidth="1"/>
    <col min="6" max="6" width="12.6640625" hidden="1" customWidth="1"/>
    <col min="7" max="7" width="14" customWidth="1"/>
    <col min="8" max="8" width="14" hidden="1" customWidth="1"/>
  </cols>
  <sheetData>
    <row r="1" spans="1:9" ht="13.8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3" t="s">
        <v>46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 t="s">
        <v>57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16" t="s">
        <v>54</v>
      </c>
      <c r="B5" s="15"/>
      <c r="C5" s="15"/>
      <c r="D5" s="29"/>
      <c r="E5" s="16" t="s">
        <v>53</v>
      </c>
      <c r="F5" s="15"/>
      <c r="G5" s="15"/>
      <c r="H5" s="29"/>
      <c r="I5" s="29"/>
    </row>
    <row r="6" spans="1:9" x14ac:dyDescent="0.25">
      <c r="A6" s="29" t="s">
        <v>49</v>
      </c>
      <c r="B6" s="29"/>
      <c r="C6" s="23">
        <v>467000</v>
      </c>
      <c r="D6" s="29"/>
      <c r="E6" s="7" t="s">
        <v>41</v>
      </c>
      <c r="F6" s="9" t="s">
        <v>24</v>
      </c>
      <c r="G6" s="9" t="s">
        <v>23</v>
      </c>
      <c r="H6" s="9" t="s">
        <v>40</v>
      </c>
      <c r="I6" s="29"/>
    </row>
    <row r="7" spans="1:9" x14ac:dyDescent="0.25">
      <c r="A7" s="29" t="s">
        <v>15</v>
      </c>
      <c r="B7" s="29"/>
      <c r="C7" s="23"/>
      <c r="D7" s="29"/>
      <c r="E7" s="29" t="s">
        <v>39</v>
      </c>
      <c r="F7" s="8">
        <v>75686.850000000006</v>
      </c>
      <c r="G7" s="8">
        <v>101760</v>
      </c>
      <c r="H7" s="17">
        <f t="shared" ref="H7:H14" si="0">G7-F7</f>
        <v>26073.149999999994</v>
      </c>
      <c r="I7" s="29"/>
    </row>
    <row r="8" spans="1:9" x14ac:dyDescent="0.25">
      <c r="A8" s="2" t="s">
        <v>50</v>
      </c>
      <c r="B8" s="29"/>
      <c r="C8" s="24">
        <v>400400</v>
      </c>
      <c r="D8" s="29"/>
      <c r="E8" s="29" t="s">
        <v>38</v>
      </c>
      <c r="F8" s="8">
        <v>53270</v>
      </c>
      <c r="G8" s="8">
        <v>81200</v>
      </c>
      <c r="H8" s="17">
        <f t="shared" si="0"/>
        <v>27930</v>
      </c>
      <c r="I8" s="29"/>
    </row>
    <row r="9" spans="1:9" x14ac:dyDescent="0.25">
      <c r="A9" s="34" t="s">
        <v>37</v>
      </c>
      <c r="B9" s="34"/>
      <c r="C9" s="23">
        <f>SUM(C6:C8)</f>
        <v>867400</v>
      </c>
      <c r="D9" s="29"/>
      <c r="E9" s="29" t="s">
        <v>36</v>
      </c>
      <c r="F9" s="8">
        <v>24328</v>
      </c>
      <c r="G9" s="8">
        <v>90000</v>
      </c>
      <c r="H9" s="17">
        <f t="shared" si="0"/>
        <v>65672</v>
      </c>
      <c r="I9" s="29"/>
    </row>
    <row r="10" spans="1:9" x14ac:dyDescent="0.25">
      <c r="A10" s="29" t="s">
        <v>35</v>
      </c>
      <c r="B10" s="29"/>
      <c r="C10" s="22">
        <f>G14</f>
        <v>492400</v>
      </c>
      <c r="D10" s="29"/>
      <c r="E10" s="29" t="s">
        <v>34</v>
      </c>
      <c r="F10" s="8">
        <v>21496</v>
      </c>
      <c r="G10" s="8">
        <v>24440</v>
      </c>
      <c r="H10" s="17">
        <f t="shared" si="0"/>
        <v>2944</v>
      </c>
      <c r="I10" s="29"/>
    </row>
    <row r="11" spans="1:9" x14ac:dyDescent="0.25">
      <c r="A11" s="29"/>
      <c r="B11" s="29"/>
      <c r="C11" s="21"/>
      <c r="D11" s="29"/>
      <c r="E11" s="29" t="s">
        <v>1</v>
      </c>
      <c r="F11" s="8">
        <v>2558</v>
      </c>
      <c r="G11" s="8">
        <v>7000</v>
      </c>
      <c r="H11" s="17">
        <f t="shared" si="0"/>
        <v>4442</v>
      </c>
      <c r="I11" s="29"/>
    </row>
    <row r="12" spans="1:9" x14ac:dyDescent="0.25">
      <c r="A12" s="29" t="s">
        <v>33</v>
      </c>
      <c r="B12" s="29"/>
      <c r="C12" s="19">
        <f>C9-C10</f>
        <v>375000</v>
      </c>
      <c r="D12" s="29"/>
      <c r="E12" s="29" t="s">
        <v>32</v>
      </c>
      <c r="F12" s="8">
        <v>11890</v>
      </c>
      <c r="G12" s="8">
        <v>23000</v>
      </c>
      <c r="H12" s="17">
        <f t="shared" si="0"/>
        <v>11110</v>
      </c>
      <c r="I12" s="29"/>
    </row>
    <row r="13" spans="1:9" x14ac:dyDescent="0.25">
      <c r="A13" s="29" t="s">
        <v>29</v>
      </c>
      <c r="B13" s="29"/>
      <c r="C13" s="8">
        <v>32000</v>
      </c>
      <c r="D13" s="29"/>
      <c r="E13" s="29" t="s">
        <v>31</v>
      </c>
      <c r="F13" s="18">
        <v>7530</v>
      </c>
      <c r="G13" s="18">
        <f>C26</f>
        <v>165000</v>
      </c>
      <c r="H13" s="20">
        <f t="shared" si="0"/>
        <v>157470</v>
      </c>
      <c r="I13" s="29"/>
    </row>
    <row r="14" spans="1:9" x14ac:dyDescent="0.25">
      <c r="A14" t="s">
        <v>55</v>
      </c>
      <c r="C14" s="17">
        <f>D26</f>
        <v>217500</v>
      </c>
      <c r="D14" s="29"/>
      <c r="E14" s="29" t="s">
        <v>30</v>
      </c>
      <c r="F14" s="8">
        <f>SUM(F7:F13)</f>
        <v>196758.85</v>
      </c>
      <c r="G14" s="8">
        <f>SUM(G4:G13)</f>
        <v>492400</v>
      </c>
      <c r="H14" s="17">
        <f t="shared" si="0"/>
        <v>295641.15000000002</v>
      </c>
      <c r="I14" s="29"/>
    </row>
    <row r="15" spans="1:9" x14ac:dyDescent="0.25">
      <c r="A15" s="29" t="s">
        <v>52</v>
      </c>
      <c r="B15" s="29"/>
      <c r="C15" s="17">
        <f>C12-(15+C14)</f>
        <v>157485</v>
      </c>
      <c r="D15" s="29"/>
      <c r="E15" s="29" t="s">
        <v>15</v>
      </c>
      <c r="F15" s="8" t="s">
        <v>27</v>
      </c>
      <c r="G15" s="8" t="s">
        <v>15</v>
      </c>
      <c r="H15" s="17" t="s">
        <v>15</v>
      </c>
      <c r="I15" s="29"/>
    </row>
    <row r="16" spans="1:9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16" t="s">
        <v>51</v>
      </c>
      <c r="B17" s="15"/>
      <c r="C17" s="15"/>
      <c r="D17" s="15"/>
      <c r="E17" s="29"/>
      <c r="F17" s="4" t="s">
        <v>15</v>
      </c>
      <c r="G17" s="29"/>
      <c r="H17" s="29"/>
      <c r="I17" s="29"/>
    </row>
    <row r="18" spans="1:9" ht="39.6" x14ac:dyDescent="0.25">
      <c r="A18" s="7" t="s">
        <v>25</v>
      </c>
      <c r="B18" s="7"/>
      <c r="C18" s="9" t="s">
        <v>23</v>
      </c>
      <c r="D18" s="32" t="s">
        <v>56</v>
      </c>
      <c r="E18" s="32" t="s">
        <v>60</v>
      </c>
      <c r="F18" s="7"/>
      <c r="G18" s="7"/>
      <c r="H18" s="7"/>
      <c r="I18" s="29"/>
    </row>
    <row r="19" spans="1:9" x14ac:dyDescent="0.25">
      <c r="A19" s="29" t="s">
        <v>22</v>
      </c>
      <c r="B19" s="12"/>
      <c r="C19" s="8">
        <v>10000</v>
      </c>
      <c r="D19" s="30">
        <v>500</v>
      </c>
      <c r="E19" s="12">
        <f>SUM(C19:D19)</f>
        <v>10500</v>
      </c>
      <c r="F19" s="28" t="s">
        <v>15</v>
      </c>
      <c r="G19" s="28" t="s">
        <v>15</v>
      </c>
      <c r="H19" s="28" t="s">
        <v>15</v>
      </c>
      <c r="I19" s="3"/>
    </row>
    <row r="20" spans="1:9" x14ac:dyDescent="0.25">
      <c r="A20" s="29" t="s">
        <v>21</v>
      </c>
      <c r="B20" s="12"/>
      <c r="C20" s="8">
        <v>3000</v>
      </c>
      <c r="D20" s="30">
        <v>7000</v>
      </c>
      <c r="E20" s="12">
        <f t="shared" ref="E20:E23" si="1">SUM(C20:D20)</f>
        <v>10000</v>
      </c>
      <c r="F20" s="28"/>
      <c r="G20" s="28"/>
      <c r="H20" s="28"/>
      <c r="I20" s="3"/>
    </row>
    <row r="21" spans="1:9" x14ac:dyDescent="0.25">
      <c r="A21" s="29" t="s">
        <v>59</v>
      </c>
      <c r="B21" s="12"/>
      <c r="C21" s="8">
        <v>122000</v>
      </c>
      <c r="D21" s="30">
        <v>80000</v>
      </c>
      <c r="E21" s="12">
        <v>202000</v>
      </c>
      <c r="F21" s="2" t="s">
        <v>15</v>
      </c>
      <c r="G21" s="29"/>
      <c r="H21" s="28"/>
      <c r="I21" s="29"/>
    </row>
    <row r="22" spans="1:9" x14ac:dyDescent="0.25">
      <c r="A22" s="29" t="s">
        <v>19</v>
      </c>
      <c r="B22" s="12"/>
      <c r="C22" s="8">
        <v>10000</v>
      </c>
      <c r="D22" s="30">
        <v>10000</v>
      </c>
      <c r="E22" s="12">
        <v>65000</v>
      </c>
      <c r="F22" s="14"/>
      <c r="G22" s="7"/>
      <c r="H22" s="9"/>
      <c r="I22" s="29"/>
    </row>
    <row r="23" spans="1:9" x14ac:dyDescent="0.25">
      <c r="A23" s="31" t="s">
        <v>58</v>
      </c>
      <c r="B23" s="12"/>
      <c r="C23" s="8">
        <v>0</v>
      </c>
      <c r="D23" s="30">
        <v>60000</v>
      </c>
      <c r="E23" s="12">
        <f t="shared" si="1"/>
        <v>60000</v>
      </c>
      <c r="F23" s="28" t="s">
        <v>15</v>
      </c>
      <c r="G23" s="28" t="s">
        <v>15</v>
      </c>
      <c r="H23" s="28" t="s">
        <v>15</v>
      </c>
      <c r="I23" s="29"/>
    </row>
    <row r="24" spans="1:9" x14ac:dyDescent="0.25">
      <c r="A24" s="35" t="s">
        <v>17</v>
      </c>
      <c r="B24" s="35"/>
      <c r="C24" s="8">
        <v>20000</v>
      </c>
      <c r="D24" s="30">
        <v>60000</v>
      </c>
      <c r="E24" s="12">
        <v>110000</v>
      </c>
      <c r="F24" s="28"/>
      <c r="G24" s="28"/>
      <c r="H24" s="28"/>
      <c r="I24" s="29"/>
    </row>
    <row r="25" spans="1:9" x14ac:dyDescent="0.25">
      <c r="A25" s="29"/>
      <c r="B25" s="29"/>
      <c r="C25" s="11"/>
      <c r="D25" s="11"/>
      <c r="E25" s="12" t="s">
        <v>15</v>
      </c>
      <c r="F25" s="29" t="s">
        <v>15</v>
      </c>
      <c r="G25" s="10" t="s">
        <v>15</v>
      </c>
      <c r="H25" s="29" t="s">
        <v>15</v>
      </c>
      <c r="I25" s="29"/>
    </row>
    <row r="26" spans="1:9" x14ac:dyDescent="0.25">
      <c r="A26" s="29"/>
      <c r="B26" s="29" t="s">
        <v>16</v>
      </c>
      <c r="C26" s="8">
        <f>SUM(C19:C25)</f>
        <v>165000</v>
      </c>
      <c r="D26" s="8">
        <f>SUM(D19:D25)</f>
        <v>217500</v>
      </c>
      <c r="E26" s="29"/>
      <c r="F26" s="9"/>
      <c r="G26" s="28" t="s">
        <v>15</v>
      </c>
      <c r="H26" s="28"/>
      <c r="I26" s="29"/>
    </row>
    <row r="27" spans="1:9" x14ac:dyDescent="0.25">
      <c r="A27" s="29"/>
      <c r="B27" s="29"/>
      <c r="C27" s="8"/>
      <c r="D27" s="8"/>
      <c r="E27" s="29"/>
      <c r="F27" s="28"/>
      <c r="G27" s="7"/>
      <c r="H27" s="7"/>
      <c r="I27" s="29"/>
    </row>
    <row r="28" spans="1:9" x14ac:dyDescent="0.25">
      <c r="A28" s="5" t="s">
        <v>14</v>
      </c>
      <c r="B28" s="29"/>
      <c r="C28" s="29"/>
      <c r="D28" s="29"/>
      <c r="E28" s="29"/>
      <c r="F28" s="28"/>
      <c r="G28" s="7"/>
      <c r="H28" s="7"/>
      <c r="I28" s="29"/>
    </row>
    <row r="29" spans="1:9" x14ac:dyDescent="0.25">
      <c r="A29" s="29" t="s">
        <v>13</v>
      </c>
      <c r="B29" s="29" t="s">
        <v>12</v>
      </c>
      <c r="C29" s="29"/>
      <c r="D29" s="29"/>
      <c r="E29" s="29"/>
      <c r="F29" s="28"/>
      <c r="G29" s="28"/>
      <c r="H29" s="28"/>
      <c r="I29" s="29"/>
    </row>
    <row r="30" spans="1:9" x14ac:dyDescent="0.25">
      <c r="A30" s="29" t="s">
        <v>11</v>
      </c>
      <c r="B30" s="29" t="s">
        <v>10</v>
      </c>
      <c r="C30" s="29"/>
      <c r="D30" s="29"/>
      <c r="E30" s="29"/>
      <c r="F30" s="29"/>
      <c r="G30" s="29"/>
      <c r="H30" s="29"/>
      <c r="I30" s="29"/>
    </row>
    <row r="31" spans="1:9" x14ac:dyDescent="0.25">
      <c r="A31" s="29" t="s">
        <v>9</v>
      </c>
      <c r="B31" s="29" t="s">
        <v>61</v>
      </c>
      <c r="C31" s="29"/>
      <c r="D31" s="29"/>
      <c r="E31" s="29"/>
      <c r="F31" s="29"/>
      <c r="G31" s="29"/>
      <c r="H31" s="29"/>
      <c r="I31" s="29"/>
    </row>
    <row r="32" spans="1:9" x14ac:dyDescent="0.25">
      <c r="A32" s="29" t="s">
        <v>7</v>
      </c>
      <c r="B32" s="29" t="s">
        <v>6</v>
      </c>
      <c r="C32" s="29"/>
      <c r="D32" s="29"/>
      <c r="E32" s="29"/>
      <c r="F32" s="29"/>
      <c r="G32" s="29"/>
      <c r="H32" s="29"/>
      <c r="I32" s="29"/>
    </row>
    <row r="33" spans="1:9" x14ac:dyDescent="0.25">
      <c r="A33" s="29" t="s">
        <v>1</v>
      </c>
      <c r="B33" s="29" t="s">
        <v>0</v>
      </c>
      <c r="C33" s="2"/>
      <c r="D33" s="3"/>
      <c r="E33" s="29"/>
      <c r="F33" s="29"/>
      <c r="G33" s="29"/>
      <c r="H33" s="29"/>
      <c r="I33" s="29"/>
    </row>
    <row r="34" spans="1:9" x14ac:dyDescent="0.25">
      <c r="A34" s="29" t="s">
        <v>5</v>
      </c>
      <c r="B34" s="29" t="s">
        <v>4</v>
      </c>
      <c r="C34" s="29"/>
      <c r="D34" s="29"/>
      <c r="E34" s="29"/>
      <c r="F34" s="29"/>
      <c r="G34" s="29"/>
      <c r="H34" s="29"/>
      <c r="I34" s="29"/>
    </row>
    <row r="35" spans="1:9" x14ac:dyDescent="0.25">
      <c r="A35" s="29" t="s">
        <v>3</v>
      </c>
      <c r="B35" s="29" t="s">
        <v>2</v>
      </c>
      <c r="C35" s="29"/>
      <c r="D35" s="29"/>
      <c r="E35" s="29"/>
      <c r="F35" s="29"/>
      <c r="G35" s="29"/>
      <c r="H35" s="29"/>
      <c r="I35" s="29"/>
    </row>
    <row r="36" spans="1:9" x14ac:dyDescent="0.25">
      <c r="A36" s="29"/>
      <c r="B36" s="29"/>
      <c r="C36" s="2"/>
      <c r="D36" s="29"/>
      <c r="E36" s="29"/>
      <c r="F36" s="29"/>
      <c r="G36" s="29"/>
      <c r="H36" s="29"/>
      <c r="I36" s="29"/>
    </row>
    <row r="37" spans="1:9" x14ac:dyDescent="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5"/>
      <c r="B38" s="4"/>
      <c r="C38" s="29"/>
      <c r="D38" s="29"/>
      <c r="E38" s="29"/>
      <c r="F38" s="29"/>
      <c r="G38" s="29"/>
      <c r="H38" s="29"/>
      <c r="I38" s="29"/>
    </row>
  </sheetData>
  <mergeCells count="4">
    <mergeCell ref="A2:I2"/>
    <mergeCell ref="A3:I3"/>
    <mergeCell ref="A9:B9"/>
    <mergeCell ref="A24:B24"/>
  </mergeCells>
  <hyperlinks>
    <hyperlink ref="G25" r:id="rId1" display="16@100=1600" xr:uid="{ACC6B7BD-9BAD-4526-9549-20326DFF44F5}"/>
  </hyperlinks>
  <pageMargins left="0.7" right="0.7" top="0.75" bottom="0.75" header="0.3" footer="0.3"/>
  <pageSetup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DFA0-4069-423D-8F0D-F650241F808F}">
  <sheetPr>
    <pageSetUpPr fitToPage="1"/>
  </sheetPr>
  <dimension ref="A1:I68"/>
  <sheetViews>
    <sheetView zoomScaleNormal="100" workbookViewId="0">
      <selection sqref="A1:I47"/>
    </sheetView>
  </sheetViews>
  <sheetFormatPr defaultRowHeight="13.2" x14ac:dyDescent="0.25"/>
  <cols>
    <col min="1" max="1" width="13.6640625" customWidth="1"/>
    <col min="2" max="2" width="21.109375" customWidth="1"/>
    <col min="3" max="3" width="11.5546875" customWidth="1"/>
    <col min="4" max="4" width="26.5546875" bestFit="1" customWidth="1"/>
    <col min="5" max="5" width="11.5546875" customWidth="1"/>
    <col min="6" max="6" width="10.6640625" customWidth="1"/>
    <col min="7" max="7" width="16.33203125" customWidth="1"/>
    <col min="8" max="8" width="11.5546875" customWidth="1"/>
  </cols>
  <sheetData>
    <row r="1" spans="1:9" s="27" customFormat="1" ht="13.8" x14ac:dyDescent="0.25"/>
    <row r="2" spans="1:9" x14ac:dyDescent="0.25">
      <c r="A2" s="33" t="s">
        <v>46</v>
      </c>
      <c r="B2" s="33"/>
      <c r="C2" s="33"/>
      <c r="D2" s="33"/>
      <c r="E2" s="33"/>
      <c r="F2" s="33"/>
      <c r="G2" s="33"/>
      <c r="H2" s="33"/>
      <c r="I2" s="33"/>
    </row>
    <row r="3" spans="1:9" ht="12" customHeight="1" x14ac:dyDescent="0.25">
      <c r="A3" s="33" t="s">
        <v>45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 t="s">
        <v>44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25"/>
      <c r="B5" s="25"/>
      <c r="C5" s="25"/>
      <c r="D5" s="26">
        <v>43982</v>
      </c>
      <c r="E5" s="25"/>
      <c r="F5" s="25"/>
      <c r="G5" s="25"/>
      <c r="H5" s="25"/>
      <c r="I5" s="25"/>
    </row>
    <row r="7" spans="1:9" x14ac:dyDescent="0.25">
      <c r="A7" s="16" t="s">
        <v>43</v>
      </c>
      <c r="B7" s="15"/>
      <c r="C7" s="15"/>
      <c r="E7" s="16" t="s">
        <v>42</v>
      </c>
      <c r="F7" s="15"/>
      <c r="G7" s="15"/>
    </row>
    <row r="8" spans="1:9" x14ac:dyDescent="0.25">
      <c r="A8" t="s">
        <v>48</v>
      </c>
      <c r="C8" s="23">
        <v>258728</v>
      </c>
      <c r="E8" s="7" t="s">
        <v>41</v>
      </c>
      <c r="F8" s="9" t="s">
        <v>24</v>
      </c>
      <c r="G8" s="9" t="s">
        <v>23</v>
      </c>
      <c r="H8" s="9" t="s">
        <v>40</v>
      </c>
    </row>
    <row r="9" spans="1:9" x14ac:dyDescent="0.25">
      <c r="A9" t="s">
        <v>15</v>
      </c>
      <c r="C9" s="23"/>
      <c r="E9" t="s">
        <v>39</v>
      </c>
      <c r="F9" s="8">
        <v>50458</v>
      </c>
      <c r="G9" s="8">
        <v>101760</v>
      </c>
      <c r="H9" s="17">
        <f t="shared" ref="H9:H16" si="0">G9-F9</f>
        <v>51302</v>
      </c>
    </row>
    <row r="10" spans="1:9" x14ac:dyDescent="0.25">
      <c r="A10" s="2" t="s">
        <v>47</v>
      </c>
      <c r="C10" s="24">
        <v>403069</v>
      </c>
      <c r="E10" t="s">
        <v>38</v>
      </c>
      <c r="F10" s="8">
        <v>24665</v>
      </c>
      <c r="G10" s="8">
        <v>81200</v>
      </c>
      <c r="H10" s="17">
        <f t="shared" si="0"/>
        <v>56535</v>
      </c>
    </row>
    <row r="11" spans="1:9" x14ac:dyDescent="0.25">
      <c r="A11" s="34" t="s">
        <v>37</v>
      </c>
      <c r="B11" s="34"/>
      <c r="C11" s="23">
        <f>SUM(C8:C10)</f>
        <v>661797</v>
      </c>
      <c r="E11" t="s">
        <v>36</v>
      </c>
      <c r="F11" s="8">
        <v>6370</v>
      </c>
      <c r="G11" s="8">
        <v>85000</v>
      </c>
      <c r="H11" s="17">
        <f t="shared" si="0"/>
        <v>78630</v>
      </c>
    </row>
    <row r="12" spans="1:9" x14ac:dyDescent="0.25">
      <c r="A12" t="s">
        <v>35</v>
      </c>
      <c r="C12" s="22">
        <v>101806</v>
      </c>
      <c r="E12" t="s">
        <v>34</v>
      </c>
      <c r="F12" s="8">
        <v>6815</v>
      </c>
      <c r="G12" s="8">
        <v>24440</v>
      </c>
      <c r="H12" s="17">
        <f t="shared" si="0"/>
        <v>17625</v>
      </c>
    </row>
    <row r="13" spans="1:9" x14ac:dyDescent="0.25">
      <c r="C13" s="21"/>
      <c r="E13" t="s">
        <v>1</v>
      </c>
      <c r="F13" s="8">
        <v>1608</v>
      </c>
      <c r="G13" s="8">
        <v>7000</v>
      </c>
      <c r="H13" s="17">
        <f t="shared" si="0"/>
        <v>5392</v>
      </c>
    </row>
    <row r="14" spans="1:9" x14ac:dyDescent="0.25">
      <c r="A14" t="s">
        <v>33</v>
      </c>
      <c r="C14" s="19">
        <f>C11-C12</f>
        <v>559991</v>
      </c>
      <c r="E14" t="s">
        <v>32</v>
      </c>
      <c r="F14" s="8">
        <v>11890</v>
      </c>
      <c r="G14" s="8">
        <v>23000</v>
      </c>
      <c r="H14" s="17">
        <f t="shared" si="0"/>
        <v>11110</v>
      </c>
    </row>
    <row r="15" spans="1:9" x14ac:dyDescent="0.25">
      <c r="A15" t="s">
        <v>15</v>
      </c>
      <c r="C15" s="19"/>
      <c r="E15" t="s">
        <v>31</v>
      </c>
      <c r="F15" s="18">
        <v>0</v>
      </c>
      <c r="G15" s="18">
        <v>139400</v>
      </c>
      <c r="H15" s="20">
        <f t="shared" si="0"/>
        <v>139400</v>
      </c>
    </row>
    <row r="16" spans="1:9" x14ac:dyDescent="0.25">
      <c r="A16" t="s">
        <v>15</v>
      </c>
      <c r="C16" s="19"/>
      <c r="E16" t="s">
        <v>30</v>
      </c>
      <c r="F16" s="8">
        <f>SUM(F9:F15)</f>
        <v>101806</v>
      </c>
      <c r="G16" s="8">
        <f>SUM(G6:G15)</f>
        <v>461800</v>
      </c>
      <c r="H16" s="17">
        <f t="shared" si="0"/>
        <v>359994</v>
      </c>
    </row>
    <row r="17" spans="1:9" x14ac:dyDescent="0.25">
      <c r="A17" t="s">
        <v>29</v>
      </c>
      <c r="C17" s="18">
        <v>32000</v>
      </c>
      <c r="E17" t="s">
        <v>15</v>
      </c>
      <c r="F17" s="8" t="s">
        <v>27</v>
      </c>
      <c r="G17" s="8" t="s">
        <v>15</v>
      </c>
      <c r="H17" s="17" t="s">
        <v>15</v>
      </c>
    </row>
    <row r="18" spans="1:9" x14ac:dyDescent="0.25">
      <c r="A18" t="s">
        <v>28</v>
      </c>
      <c r="C18" s="17">
        <f>C14-C17</f>
        <v>527991</v>
      </c>
      <c r="E18" t="s">
        <v>15</v>
      </c>
      <c r="F18" s="8" t="s">
        <v>15</v>
      </c>
      <c r="G18" s="8" t="s">
        <v>15</v>
      </c>
      <c r="H18" s="17" t="s">
        <v>15</v>
      </c>
    </row>
    <row r="19" spans="1:9" x14ac:dyDescent="0.25">
      <c r="A19" t="s">
        <v>15</v>
      </c>
      <c r="C19" s="17" t="s">
        <v>15</v>
      </c>
      <c r="E19" t="s">
        <v>27</v>
      </c>
      <c r="F19" s="8" t="s">
        <v>15</v>
      </c>
      <c r="G19" s="8" t="s">
        <v>15</v>
      </c>
      <c r="H19" s="17" t="s">
        <v>15</v>
      </c>
    </row>
    <row r="21" spans="1:9" x14ac:dyDescent="0.25">
      <c r="A21" s="16" t="s">
        <v>26</v>
      </c>
      <c r="B21" s="15"/>
      <c r="C21" s="15"/>
      <c r="D21" s="15"/>
      <c r="F21" s="4" t="s">
        <v>15</v>
      </c>
    </row>
    <row r="22" spans="1:9" x14ac:dyDescent="0.25">
      <c r="A22" s="7" t="s">
        <v>25</v>
      </c>
      <c r="B22" s="7"/>
      <c r="C22" s="9" t="s">
        <v>24</v>
      </c>
      <c r="D22" s="9" t="s">
        <v>23</v>
      </c>
      <c r="E22" s="7"/>
      <c r="F22" s="7"/>
      <c r="G22" s="7"/>
      <c r="H22" s="7"/>
    </row>
    <row r="23" spans="1:9" x14ac:dyDescent="0.25">
      <c r="A23" t="s">
        <v>22</v>
      </c>
      <c r="B23" s="12"/>
      <c r="C23" s="8">
        <v>0</v>
      </c>
      <c r="D23" s="8">
        <v>10000</v>
      </c>
      <c r="E23" s="12"/>
      <c r="F23" s="6" t="s">
        <v>15</v>
      </c>
      <c r="G23" s="6" t="s">
        <v>15</v>
      </c>
      <c r="H23" s="6" t="s">
        <v>15</v>
      </c>
      <c r="I23" s="3"/>
    </row>
    <row r="24" spans="1:9" x14ac:dyDescent="0.25">
      <c r="A24" t="s">
        <v>21</v>
      </c>
      <c r="B24" s="12"/>
      <c r="C24" s="8">
        <v>0</v>
      </c>
      <c r="D24" s="8">
        <v>9400</v>
      </c>
      <c r="E24" s="12"/>
      <c r="F24" s="6"/>
      <c r="G24" s="6"/>
      <c r="H24" s="6"/>
      <c r="I24" s="3"/>
    </row>
    <row r="25" spans="1:9" x14ac:dyDescent="0.25">
      <c r="A25" t="s">
        <v>20</v>
      </c>
      <c r="B25" s="12"/>
      <c r="C25" s="8">
        <v>0</v>
      </c>
      <c r="D25" s="8">
        <v>20000</v>
      </c>
      <c r="E25" s="12"/>
      <c r="F25" s="2" t="s">
        <v>15</v>
      </c>
      <c r="H25" s="6"/>
    </row>
    <row r="26" spans="1:9" x14ac:dyDescent="0.25">
      <c r="A26" t="s">
        <v>19</v>
      </c>
      <c r="B26" s="12"/>
      <c r="C26" s="8">
        <v>0</v>
      </c>
      <c r="D26" s="8">
        <v>10000</v>
      </c>
      <c r="E26" s="12"/>
      <c r="F26" s="14"/>
      <c r="G26" s="7"/>
      <c r="H26" s="9"/>
    </row>
    <row r="27" spans="1:9" x14ac:dyDescent="0.25">
      <c r="A27" t="s">
        <v>18</v>
      </c>
      <c r="B27" s="12"/>
      <c r="C27" s="8">
        <v>0</v>
      </c>
      <c r="D27" s="8">
        <v>60000</v>
      </c>
      <c r="E27" s="12"/>
      <c r="F27" s="6" t="s">
        <v>15</v>
      </c>
      <c r="G27" s="6" t="s">
        <v>15</v>
      </c>
      <c r="H27" s="6" t="s">
        <v>15</v>
      </c>
    </row>
    <row r="28" spans="1:9" x14ac:dyDescent="0.25">
      <c r="A28" s="35" t="s">
        <v>17</v>
      </c>
      <c r="B28" s="35"/>
      <c r="C28" s="8">
        <v>0</v>
      </c>
      <c r="D28" s="8">
        <v>30000</v>
      </c>
      <c r="E28" s="12"/>
      <c r="F28" s="6"/>
      <c r="G28" s="6"/>
      <c r="H28" s="6"/>
    </row>
    <row r="29" spans="1:9" x14ac:dyDescent="0.25">
      <c r="A29" s="35"/>
      <c r="B29" s="35"/>
      <c r="C29" s="13"/>
      <c r="D29" s="8"/>
      <c r="E29" s="12"/>
      <c r="F29" s="2" t="s">
        <v>15</v>
      </c>
      <c r="G29" t="s">
        <v>15</v>
      </c>
      <c r="H29" s="6"/>
    </row>
    <row r="30" spans="1:9" x14ac:dyDescent="0.25">
      <c r="A30" t="s">
        <v>15</v>
      </c>
      <c r="B30" s="12"/>
      <c r="C30" s="8" t="s">
        <v>15</v>
      </c>
      <c r="D30" s="8" t="s">
        <v>15</v>
      </c>
      <c r="E30" s="12"/>
      <c r="F30" s="2"/>
      <c r="G30" s="10"/>
      <c r="H30" s="6"/>
    </row>
    <row r="31" spans="1:9" x14ac:dyDescent="0.25">
      <c r="C31" s="11"/>
      <c r="D31" s="11"/>
      <c r="F31" t="s">
        <v>15</v>
      </c>
      <c r="G31" s="10" t="s">
        <v>15</v>
      </c>
      <c r="H31" t="s">
        <v>15</v>
      </c>
    </row>
    <row r="32" spans="1:9" x14ac:dyDescent="0.25">
      <c r="B32" t="s">
        <v>16</v>
      </c>
      <c r="C32" s="8">
        <f>SUM(C23:C31)</f>
        <v>0</v>
      </c>
      <c r="D32" s="8">
        <f>SUM(D23:D31)</f>
        <v>139400</v>
      </c>
      <c r="F32" s="9"/>
      <c r="G32" s="6" t="s">
        <v>15</v>
      </c>
      <c r="H32" s="6"/>
    </row>
    <row r="33" spans="1:8" x14ac:dyDescent="0.25">
      <c r="C33" s="8"/>
      <c r="D33" s="8"/>
      <c r="F33" s="4"/>
      <c r="H33" s="6"/>
    </row>
    <row r="34" spans="1:8" x14ac:dyDescent="0.25">
      <c r="C34" s="8"/>
      <c r="D34" s="8"/>
      <c r="F34" s="9"/>
      <c r="G34" s="9"/>
      <c r="H34" s="6"/>
    </row>
    <row r="35" spans="1:8" x14ac:dyDescent="0.25">
      <c r="C35" s="8"/>
      <c r="D35" s="8"/>
      <c r="F35" s="6"/>
      <c r="G35" s="9"/>
      <c r="H35" s="6"/>
    </row>
    <row r="36" spans="1:8" x14ac:dyDescent="0.25">
      <c r="C36" s="8"/>
      <c r="D36" s="8"/>
      <c r="F36" s="6"/>
      <c r="G36" s="7"/>
      <c r="H36" s="7"/>
    </row>
    <row r="37" spans="1:8" x14ac:dyDescent="0.25">
      <c r="A37" s="5" t="s">
        <v>14</v>
      </c>
      <c r="F37" s="6"/>
      <c r="G37" s="7"/>
      <c r="H37" s="7"/>
    </row>
    <row r="38" spans="1:8" x14ac:dyDescent="0.25">
      <c r="A38" t="s">
        <v>13</v>
      </c>
      <c r="B38" t="s">
        <v>12</v>
      </c>
      <c r="F38" s="6"/>
      <c r="G38" s="6"/>
      <c r="H38" s="6"/>
    </row>
    <row r="39" spans="1:8" x14ac:dyDescent="0.25">
      <c r="A39" t="s">
        <v>11</v>
      </c>
      <c r="B39" t="s">
        <v>10</v>
      </c>
    </row>
    <row r="40" spans="1:8" x14ac:dyDescent="0.25">
      <c r="A40" t="s">
        <v>9</v>
      </c>
      <c r="B40" t="s">
        <v>8</v>
      </c>
    </row>
    <row r="41" spans="1:8" x14ac:dyDescent="0.25">
      <c r="A41" t="s">
        <v>7</v>
      </c>
      <c r="B41" t="s">
        <v>6</v>
      </c>
    </row>
    <row r="42" spans="1:8" x14ac:dyDescent="0.25">
      <c r="A42" t="s">
        <v>5</v>
      </c>
      <c r="B42" t="s">
        <v>4</v>
      </c>
    </row>
    <row r="43" spans="1:8" x14ac:dyDescent="0.25">
      <c r="A43" t="s">
        <v>3</v>
      </c>
      <c r="B43" t="s">
        <v>2</v>
      </c>
    </row>
    <row r="44" spans="1:8" x14ac:dyDescent="0.25">
      <c r="A44" t="s">
        <v>1</v>
      </c>
      <c r="B44" t="s">
        <v>0</v>
      </c>
      <c r="C44" s="2"/>
      <c r="D44" s="3"/>
    </row>
    <row r="45" spans="1:8" x14ac:dyDescent="0.25">
      <c r="C45" s="2"/>
    </row>
    <row r="47" spans="1:8" x14ac:dyDescent="0.25">
      <c r="A47" s="5"/>
      <c r="B47" s="4"/>
    </row>
    <row r="48" spans="1:8" x14ac:dyDescent="0.25">
      <c r="C48" s="2"/>
      <c r="D48" s="3"/>
    </row>
    <row r="49" spans="3:3" x14ac:dyDescent="0.25">
      <c r="C49" s="2"/>
    </row>
    <row r="67" s="1" customFormat="1" ht="15" x14ac:dyDescent="0.25"/>
    <row r="68" s="1" customFormat="1" ht="15" x14ac:dyDescent="0.25"/>
  </sheetData>
  <mergeCells count="6">
    <mergeCell ref="A29:B29"/>
    <mergeCell ref="A2:I2"/>
    <mergeCell ref="A3:I3"/>
    <mergeCell ref="A4:I4"/>
    <mergeCell ref="A11:B11"/>
    <mergeCell ref="A28:B28"/>
  </mergeCells>
  <hyperlinks>
    <hyperlink ref="G31" r:id="rId1" display="16@100=1600" xr:uid="{B8889EE9-1FE3-4627-8160-F6BFE4C46FB1}"/>
  </hyperlinks>
  <pageMargins left="0.74791666666666701" right="0.74791666666666701" top="0.98402777777777795" bottom="0.98402777777777795" header="0.51180555555555596" footer="0.51180555555555596"/>
  <pageSetup scale="86" firstPageNumber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July, 2020</vt:lpstr>
      <vt:lpstr>Expense Summary wo Cash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Bill Flohrs</cp:lastModifiedBy>
  <cp:lastPrinted>2020-09-29T03:27:44Z</cp:lastPrinted>
  <dcterms:created xsi:type="dcterms:W3CDTF">2020-06-11T15:46:36Z</dcterms:created>
  <dcterms:modified xsi:type="dcterms:W3CDTF">2020-09-29T03:33:54Z</dcterms:modified>
</cp:coreProperties>
</file>